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INFORM WEB\2015\INFORMACION PRESUPUESTARIA\MARZO 15\"/>
    </mc:Choice>
  </mc:AlternateContent>
  <bookViews>
    <workbookView xWindow="0" yWindow="0" windowWidth="16392" windowHeight="4800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4" i="1" l="1"/>
  <c r="J64" i="1"/>
  <c r="H64" i="1"/>
  <c r="F64" i="1"/>
  <c r="E64" i="1"/>
  <c r="D64" i="1"/>
  <c r="G60" i="1"/>
  <c r="J47" i="1"/>
  <c r="J46" i="1" s="1"/>
  <c r="I47" i="1"/>
  <c r="H47" i="1"/>
  <c r="F47" i="1"/>
  <c r="K47" i="1" s="1"/>
  <c r="I46" i="1"/>
  <c r="H46" i="1"/>
  <c r="F46" i="1"/>
  <c r="K46" i="1" s="1"/>
  <c r="E46" i="1"/>
  <c r="D46" i="1"/>
  <c r="F45" i="1"/>
  <c r="K45" i="1" s="1"/>
  <c r="J44" i="1"/>
  <c r="I44" i="1"/>
  <c r="H44" i="1"/>
  <c r="E44" i="1"/>
  <c r="F44" i="1" s="1"/>
  <c r="K44" i="1" s="1"/>
  <c r="D44" i="1"/>
  <c r="K43" i="1"/>
  <c r="F43" i="1"/>
  <c r="F42" i="1"/>
  <c r="K42" i="1" s="1"/>
  <c r="K41" i="1"/>
  <c r="F41" i="1"/>
  <c r="F40" i="1"/>
  <c r="K40" i="1" s="1"/>
  <c r="J39" i="1"/>
  <c r="I39" i="1"/>
  <c r="H39" i="1"/>
  <c r="F39" i="1"/>
  <c r="K39" i="1" s="1"/>
  <c r="E39" i="1"/>
  <c r="D39" i="1"/>
  <c r="F38" i="1"/>
  <c r="K38" i="1" s="1"/>
  <c r="J37" i="1"/>
  <c r="I37" i="1"/>
  <c r="H37" i="1"/>
  <c r="E37" i="1"/>
  <c r="D37" i="1"/>
  <c r="F37" i="1" s="1"/>
  <c r="K37" i="1" s="1"/>
  <c r="K36" i="1"/>
  <c r="F36" i="1"/>
  <c r="F35" i="1"/>
  <c r="K35" i="1" s="1"/>
  <c r="K34" i="1"/>
  <c r="F34" i="1"/>
  <c r="F33" i="1"/>
  <c r="K33" i="1" s="1"/>
  <c r="K32" i="1"/>
  <c r="F32" i="1"/>
  <c r="F31" i="1"/>
  <c r="K31" i="1" s="1"/>
  <c r="K30" i="1"/>
  <c r="F30" i="1"/>
  <c r="F29" i="1"/>
  <c r="K29" i="1" s="1"/>
  <c r="K28" i="1"/>
  <c r="F28" i="1"/>
  <c r="J27" i="1"/>
  <c r="I27" i="1"/>
  <c r="H27" i="1"/>
  <c r="E27" i="1"/>
  <c r="D27" i="1"/>
  <c r="F27" i="1" s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J17" i="1"/>
  <c r="J60" i="1" s="1"/>
  <c r="I17" i="1"/>
  <c r="H17" i="1"/>
  <c r="H60" i="1" s="1"/>
  <c r="E17" i="1"/>
  <c r="F17" i="1" s="1"/>
  <c r="K17" i="1" s="1"/>
  <c r="D17" i="1"/>
  <c r="F16" i="1"/>
  <c r="K16" i="1" s="1"/>
  <c r="K15" i="1"/>
  <c r="F15" i="1"/>
  <c r="F14" i="1"/>
  <c r="K14" i="1" s="1"/>
  <c r="K13" i="1"/>
  <c r="F13" i="1"/>
  <c r="F12" i="1"/>
  <c r="K12" i="1" s="1"/>
  <c r="K11" i="1"/>
  <c r="F11" i="1"/>
  <c r="J10" i="1"/>
  <c r="I10" i="1"/>
  <c r="I60" i="1" s="1"/>
  <c r="H10" i="1"/>
  <c r="E10" i="1"/>
  <c r="E60" i="1" s="1"/>
  <c r="D10" i="1"/>
  <c r="D60" i="1" s="1"/>
  <c r="F10" i="1" l="1"/>
  <c r="K10" i="1" l="1"/>
  <c r="F60" i="1"/>
  <c r="K60" i="1" s="1"/>
</calcChain>
</file>

<file path=xl/sharedStrings.xml><?xml version="1.0" encoding="utf-8"?>
<sst xmlns="http://schemas.openxmlformats.org/spreadsheetml/2006/main" count="60" uniqueCount="60">
  <si>
    <t>Clasificación por Objeto del Gasto (Capítulo y Concepto)</t>
  </si>
  <si>
    <t>Del 1 de enero al 31 de Marzo de 2015</t>
  </si>
  <si>
    <t>Ente Público:</t>
  </si>
  <si>
    <t>INSTITUO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</si>
  <si>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</si>
  <si>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</si>
  <si>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</si>
  <si>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</si>
  <si>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</si>
  <si>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</si>
  <si>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</si>
  <si>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</si>
  <si>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</si>
  <si>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</si>
  <si>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</si>
  <si>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</si>
  <si>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</si>
  <si>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</si>
  <si>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</si>
  <si>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</si>
  <si>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</si>
  <si>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</si>
  <si>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</si>
  <si>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</si>
  <si>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</si>
  <si>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</si>
  <si>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</si>
  <si>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</si>
  <si>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</si>
  <si>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</si>
  <si>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</si>
  <si>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</si>
  <si>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</si>
  <si>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</si>
  <si>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</si>
  <si>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</si>
  <si>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</si>
  <si>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</si>
  <si>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</si>
  <si>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</si>
  <si>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</si>
  <si>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</si>
  <si>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</si>
  <si>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</si>
  <si>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</si>
  <si>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</si>
  <si>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</si>
  <si>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</si>
  <si>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</si>
  <si>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</si>
  <si>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INVERSIÓN PÚBLICA</t>
  </si>
  <si>
    <t>Obra pública en bienes propios</t>
  </si>
  <si>
    <t>INVERSIONES FINANCIERAS Y OTRAS PROVISIONES</t>
  </si>
  <si>
    <t>Provisiones para contingencias y otras erogaciones especiales</t>
  </si>
  <si>
    <t>Total del Gasto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</si>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</sst>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4" fillId="3" borderId="0" xfId="0" applyFont="1" applyFill="1" applyBorder="1" applyAlignment="1">
      <alignment horizontal="center"/>
    </xf>
    <xf numFmtId="0" fontId="3" fillId="0" borderId="0" xfId="0" applyFont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1" xfId="0" applyFont="1" applyFill="1" applyBorder="1" applyAlignment="1"/>
    <xf numFmtId="0" fontId="4" fillId="2" borderId="1" xfId="0" applyNumberFormat="1" applyFont="1" applyFill="1" applyBorder="1" applyAlignment="1" applyProtection="1">
      <protection locked="0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3" fontId="6" fillId="2" borderId="4" xfId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0" fillId="0" borderId="0" xfId="0" applyNumberFormat="1"/>
    <xf numFmtId="43" fontId="3" fillId="2" borderId="4" xfId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Protection="1"/>
    <xf numFmtId="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6" fillId="2" borderId="0" xfId="0" applyFont="1" applyFill="1"/>
    <xf numFmtId="0" fontId="8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Protection="1">
      <protection locked="0"/>
    </xf>
    <xf numFmtId="0" fontId="6" fillId="0" borderId="0" xfId="0" applyFont="1"/>
    <xf numFmtId="4" fontId="6" fillId="0" borderId="0" xfId="0" applyNumberFormat="1" applyFont="1"/>
    <xf numFmtId="0" fontId="8" fillId="0" borderId="0" xfId="0" applyFont="1" applyBorder="1" applyProtection="1">
      <protection locked="0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43" fontId="6" fillId="2" borderId="2" xfId="1" applyFont="1" applyFill="1" applyBorder="1" applyAlignment="1">
      <alignment vertical="center" wrapText="1"/>
    </xf>
    <xf numFmtId="0" fontId="9" fillId="2" borderId="0" xfId="0" applyFont="1" applyFill="1"/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SE/Estados%20Fros%20y%20Pptale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view="pageBreakPreview" zoomScale="60" zoomScaleNormal="100" workbookViewId="0">
      <selection sqref="A1:XFD1048576"/>
    </sheetView>
  </sheetViews>
  <sheetFormatPr baseColWidth="10" defaultColWidth="11.44140625" defaultRowHeight="11.4" x14ac:dyDescent="0.2"/>
  <cols>
    <col min="1" max="1" width="2.44140625" style="1" customWidth="1"/>
    <col min="2" max="2" width="4.5546875" style="3" customWidth="1"/>
    <col min="3" max="3" width="57.33203125" style="3" customWidth="1"/>
    <col min="4" max="4" width="13.109375" style="3" bestFit="1" customWidth="1"/>
    <col min="5" max="5" width="12.6640625" style="3" customWidth="1"/>
    <col min="6" max="6" width="13.109375" style="3" bestFit="1" customWidth="1"/>
    <col min="7" max="7" width="13.109375" style="3" customWidth="1"/>
    <col min="8" max="9" width="12.6640625" style="3" customWidth="1"/>
    <col min="10" max="10" width="13.109375" style="3" bestFit="1" customWidth="1"/>
    <col min="11" max="11" width="13.33203125" style="3" bestFit="1" customWidth="1"/>
    <col min="12" max="12" width="3.6640625" style="1" customWidth="1"/>
    <col min="13" max="16384" width="11.44140625" style="3"/>
  </cols>
  <sheetData>
    <row r="1" spans="2:11" ht="12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ht="12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16.5" customHeight="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6.75" customHeight="1" x14ac:dyDescent="0.2"/>
    <row r="5" spans="2:11" s="1" customFormat="1" ht="18" customHeight="1" x14ac:dyDescent="0.25">
      <c r="C5" s="4" t="s">
        <v>2</v>
      </c>
      <c r="D5" s="5" t="s">
        <v>3</v>
      </c>
      <c r="E5" s="6"/>
      <c r="F5" s="7"/>
      <c r="G5" s="7"/>
      <c r="H5" s="5"/>
      <c r="I5" s="5"/>
      <c r="J5" s="5"/>
    </row>
    <row r="6" spans="2:11" s="1" customFormat="1" ht="6.75" customHeight="1" x14ac:dyDescent="0.2"/>
    <row r="7" spans="2:11" ht="12" x14ac:dyDescent="0.2">
      <c r="B7" s="8" t="s">
        <v>4</v>
      </c>
      <c r="C7" s="8"/>
      <c r="D7" s="9" t="s">
        <v>5</v>
      </c>
      <c r="E7" s="9"/>
      <c r="F7" s="9"/>
      <c r="G7" s="9"/>
      <c r="H7" s="9"/>
      <c r="I7" s="9"/>
      <c r="J7" s="9"/>
      <c r="K7" s="9" t="s">
        <v>6</v>
      </c>
    </row>
    <row r="8" spans="2:11" ht="24" x14ac:dyDescent="0.2">
      <c r="B8" s="8"/>
      <c r="C8" s="8"/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9"/>
    </row>
    <row r="9" spans="2:11" ht="11.25" customHeight="1" x14ac:dyDescent="0.2">
      <c r="B9" s="8"/>
      <c r="C9" s="8"/>
      <c r="D9" s="10">
        <v>1</v>
      </c>
      <c r="E9" s="10">
        <v>2</v>
      </c>
      <c r="F9" s="10" t="s">
        <v>14</v>
      </c>
      <c r="G9" s="10">
        <v>4</v>
      </c>
      <c r="H9" s="10">
        <v>5</v>
      </c>
      <c r="I9" s="10">
        <v>6</v>
      </c>
      <c r="J9" s="10">
        <v>7</v>
      </c>
      <c r="K9" s="10" t="s">
        <v>15</v>
      </c>
    </row>
    <row r="10" spans="2:11" ht="12" x14ac:dyDescent="0.2">
      <c r="B10" s="11" t="s">
        <v>16</v>
      </c>
      <c r="C10" s="12"/>
      <c r="D10" s="13">
        <f>SUM(D11:D16)</f>
        <v>8667366</v>
      </c>
      <c r="E10" s="13">
        <f>SUM(E11:E16)</f>
        <v>2676893.8099999996</v>
      </c>
      <c r="F10" s="13">
        <f>+D10+E10</f>
        <v>11344259.809999999</v>
      </c>
      <c r="G10" s="13"/>
      <c r="H10" s="13">
        <f>SUM(H11:H16)</f>
        <v>3948435.77</v>
      </c>
      <c r="I10" s="13">
        <f t="shared" ref="I10:J10" si="0">SUM(I11:I16)</f>
        <v>3948435.77</v>
      </c>
      <c r="J10" s="13">
        <f t="shared" si="0"/>
        <v>3948435.77</v>
      </c>
      <c r="K10" s="13">
        <f>+F10-I10</f>
        <v>7395824.0399999991</v>
      </c>
    </row>
    <row r="11" spans="2:11" ht="14.4" x14ac:dyDescent="0.3">
      <c r="B11" s="14"/>
      <c r="C11" t="s">
        <v>17</v>
      </c>
      <c r="D11" s="15">
        <v>5877005</v>
      </c>
      <c r="E11" s="15">
        <v>1639487.13</v>
      </c>
      <c r="F11" s="16">
        <f t="shared" ref="F11:F47" si="1">+D11+E11</f>
        <v>7516492.1299999999</v>
      </c>
      <c r="G11" s="13"/>
      <c r="H11" s="15">
        <v>2905172.85</v>
      </c>
      <c r="I11" s="15">
        <v>2905172.85</v>
      </c>
      <c r="J11" s="15">
        <v>2905172.85</v>
      </c>
      <c r="K11" s="13">
        <f>+F11-I11</f>
        <v>4611319.2799999993</v>
      </c>
    </row>
    <row r="12" spans="2:11" ht="14.4" x14ac:dyDescent="0.3">
      <c r="B12" s="14"/>
      <c r="C12" t="s">
        <v>18</v>
      </c>
      <c r="D12" s="15">
        <v>244860</v>
      </c>
      <c r="E12">
        <v>0</v>
      </c>
      <c r="F12" s="16">
        <f t="shared" si="1"/>
        <v>244860</v>
      </c>
      <c r="G12" s="13"/>
      <c r="H12" s="15">
        <v>39291.39</v>
      </c>
      <c r="I12" s="15">
        <v>39291.39</v>
      </c>
      <c r="J12" s="15">
        <v>39291.39</v>
      </c>
      <c r="K12" s="13">
        <f t="shared" ref="K12:K47" si="2">+F12-I12</f>
        <v>205568.61</v>
      </c>
    </row>
    <row r="13" spans="2:11" ht="14.4" x14ac:dyDescent="0.3">
      <c r="B13" s="14"/>
      <c r="C13" t="s">
        <v>19</v>
      </c>
      <c r="D13" s="15">
        <v>1063134</v>
      </c>
      <c r="E13" s="15">
        <v>246928</v>
      </c>
      <c r="F13" s="16">
        <f t="shared" si="1"/>
        <v>1310062</v>
      </c>
      <c r="G13" s="13"/>
      <c r="H13" s="15">
        <v>230950.11</v>
      </c>
      <c r="I13" s="15">
        <v>230950.11</v>
      </c>
      <c r="J13" s="15">
        <v>230950.11</v>
      </c>
      <c r="K13" s="13">
        <f t="shared" si="2"/>
        <v>1079111.8900000001</v>
      </c>
    </row>
    <row r="14" spans="2:11" ht="14.4" x14ac:dyDescent="0.3">
      <c r="B14" s="14"/>
      <c r="C14" t="s">
        <v>20</v>
      </c>
      <c r="D14" s="15">
        <v>1332866</v>
      </c>
      <c r="E14" s="15">
        <v>435589.4</v>
      </c>
      <c r="F14" s="16">
        <f t="shared" si="1"/>
        <v>1768455.4</v>
      </c>
      <c r="G14" s="13"/>
      <c r="H14" s="15">
        <v>541167.32999999996</v>
      </c>
      <c r="I14" s="15">
        <v>541167.32999999996</v>
      </c>
      <c r="J14" s="15">
        <v>541167.32999999996</v>
      </c>
      <c r="K14" s="13">
        <f t="shared" si="2"/>
        <v>1227288.0699999998</v>
      </c>
    </row>
    <row r="15" spans="2:11" ht="14.4" x14ac:dyDescent="0.3">
      <c r="B15" s="14"/>
      <c r="C15" t="s">
        <v>21</v>
      </c>
      <c r="D15" s="15">
        <v>149501</v>
      </c>
      <c r="E15" s="15">
        <v>318089.28000000003</v>
      </c>
      <c r="F15" s="16">
        <f t="shared" si="1"/>
        <v>467590.28</v>
      </c>
      <c r="G15" s="13"/>
      <c r="H15" s="15">
        <v>195517.49</v>
      </c>
      <c r="I15" s="15">
        <v>195517.49</v>
      </c>
      <c r="J15" s="15">
        <v>195517.49</v>
      </c>
      <c r="K15" s="13">
        <f t="shared" si="2"/>
        <v>272072.79000000004</v>
      </c>
    </row>
    <row r="16" spans="2:11" ht="14.4" x14ac:dyDescent="0.3">
      <c r="B16" s="17"/>
      <c r="C16" t="s">
        <v>22</v>
      </c>
      <c r="D16">
        <v>0</v>
      </c>
      <c r="E16" s="15">
        <v>36800</v>
      </c>
      <c r="F16" s="16">
        <f t="shared" si="1"/>
        <v>36800</v>
      </c>
      <c r="G16" s="16"/>
      <c r="H16" s="15">
        <v>36336.6</v>
      </c>
      <c r="I16" s="15">
        <v>36336.6</v>
      </c>
      <c r="J16" s="15">
        <v>36336.6</v>
      </c>
      <c r="K16" s="13">
        <f t="shared" si="2"/>
        <v>463.40000000000146</v>
      </c>
    </row>
    <row r="17" spans="2:11" ht="12" x14ac:dyDescent="0.2">
      <c r="B17" s="11" t="s">
        <v>23</v>
      </c>
      <c r="C17" s="12"/>
      <c r="D17" s="13">
        <f>SUM(D18:D26)</f>
        <v>560591</v>
      </c>
      <c r="E17" s="13">
        <f>SUM(E18:E26)</f>
        <v>308346</v>
      </c>
      <c r="F17" s="13">
        <f t="shared" si="1"/>
        <v>868937</v>
      </c>
      <c r="G17" s="13"/>
      <c r="H17" s="13">
        <f>SUM(H18:H25)</f>
        <v>66964.28</v>
      </c>
      <c r="I17" s="13">
        <f t="shared" ref="I17:J17" si="3">SUM(I18:I25)</f>
        <v>66964.28</v>
      </c>
      <c r="J17" s="13">
        <f t="shared" si="3"/>
        <v>66964.28</v>
      </c>
      <c r="K17" s="13">
        <f>+F17-I17</f>
        <v>801972.72</v>
      </c>
    </row>
    <row r="18" spans="2:11" ht="14.4" x14ac:dyDescent="0.3">
      <c r="B18" s="14"/>
      <c r="C18" s="18" t="s">
        <v>24</v>
      </c>
      <c r="D18" s="15">
        <v>280271</v>
      </c>
      <c r="E18" s="15">
        <v>113623</v>
      </c>
      <c r="F18" s="16">
        <f t="shared" si="1"/>
        <v>393894</v>
      </c>
      <c r="G18" s="13"/>
      <c r="H18" s="15">
        <v>13086.74</v>
      </c>
      <c r="I18" s="15">
        <v>13086.74</v>
      </c>
      <c r="J18" s="15">
        <v>13086.74</v>
      </c>
      <c r="K18" s="13">
        <f t="shared" si="2"/>
        <v>380807.26</v>
      </c>
    </row>
    <row r="19" spans="2:11" ht="14.4" x14ac:dyDescent="0.3">
      <c r="B19" s="14"/>
      <c r="C19" s="18" t="s">
        <v>25</v>
      </c>
      <c r="D19" s="15">
        <v>8700</v>
      </c>
      <c r="E19" s="15">
        <v>3850</v>
      </c>
      <c r="F19" s="16">
        <f t="shared" si="1"/>
        <v>12550</v>
      </c>
      <c r="G19" s="13"/>
      <c r="H19" s="15">
        <v>1320.6</v>
      </c>
      <c r="I19" s="15">
        <v>1320.6</v>
      </c>
      <c r="J19" s="15">
        <v>1320.6</v>
      </c>
      <c r="K19" s="13">
        <f t="shared" si="2"/>
        <v>11229.4</v>
      </c>
    </row>
    <row r="20" spans="2:11" ht="14.4" x14ac:dyDescent="0.3">
      <c r="B20" s="14"/>
      <c r="C20" s="18" t="s">
        <v>26</v>
      </c>
      <c r="D20" s="15">
        <v>7500</v>
      </c>
      <c r="E20">
        <v>97</v>
      </c>
      <c r="F20" s="16">
        <f t="shared" si="1"/>
        <v>7597</v>
      </c>
      <c r="G20" s="13"/>
      <c r="H20">
        <v>0</v>
      </c>
      <c r="I20">
        <v>0</v>
      </c>
      <c r="J20">
        <v>0</v>
      </c>
      <c r="K20" s="13">
        <f t="shared" si="2"/>
        <v>7597</v>
      </c>
    </row>
    <row r="21" spans="2:11" ht="14.4" x14ac:dyDescent="0.3">
      <c r="B21" s="14"/>
      <c r="C21" s="18" t="s">
        <v>27</v>
      </c>
      <c r="D21" s="15">
        <v>51195</v>
      </c>
      <c r="E21" s="15">
        <v>49195</v>
      </c>
      <c r="F21" s="16">
        <f t="shared" si="1"/>
        <v>100390</v>
      </c>
      <c r="G21" s="13"/>
      <c r="H21" s="15">
        <v>2979.76</v>
      </c>
      <c r="I21" s="15">
        <v>2979.76</v>
      </c>
      <c r="J21" s="15">
        <v>2979.76</v>
      </c>
      <c r="K21" s="13">
        <f t="shared" si="2"/>
        <v>97410.240000000005</v>
      </c>
    </row>
    <row r="22" spans="2:11" ht="14.4" x14ac:dyDescent="0.3">
      <c r="B22" s="14"/>
      <c r="C22" s="18" t="s">
        <v>28</v>
      </c>
      <c r="D22" s="15">
        <v>12100</v>
      </c>
      <c r="E22" s="15">
        <v>19503</v>
      </c>
      <c r="F22" s="16">
        <f t="shared" si="1"/>
        <v>31603</v>
      </c>
      <c r="G22" s="13"/>
      <c r="H22">
        <v>0</v>
      </c>
      <c r="I22">
        <v>0</v>
      </c>
      <c r="J22">
        <v>0</v>
      </c>
      <c r="K22" s="13">
        <f t="shared" si="2"/>
        <v>31603</v>
      </c>
    </row>
    <row r="23" spans="2:11" ht="14.4" x14ac:dyDescent="0.3">
      <c r="B23" s="14"/>
      <c r="C23" s="18" t="s">
        <v>29</v>
      </c>
      <c r="D23" s="15">
        <v>130825</v>
      </c>
      <c r="E23" s="15">
        <v>52078</v>
      </c>
      <c r="F23" s="16">
        <f t="shared" si="1"/>
        <v>182903</v>
      </c>
      <c r="G23" s="13"/>
      <c r="H23" s="15">
        <v>45407.19</v>
      </c>
      <c r="I23" s="15">
        <v>45407.19</v>
      </c>
      <c r="J23" s="15">
        <v>45407.19</v>
      </c>
      <c r="K23" s="13">
        <f t="shared" si="2"/>
        <v>137495.81</v>
      </c>
    </row>
    <row r="24" spans="2:11" ht="14.4" x14ac:dyDescent="0.3">
      <c r="B24" s="17"/>
      <c r="C24" s="18" t="s">
        <v>30</v>
      </c>
      <c r="D24" s="15">
        <v>37000</v>
      </c>
      <c r="E24" s="15">
        <v>37000</v>
      </c>
      <c r="F24" s="16">
        <f t="shared" si="1"/>
        <v>74000</v>
      </c>
      <c r="G24" s="16"/>
      <c r="H24">
        <v>0</v>
      </c>
      <c r="I24">
        <v>0</v>
      </c>
      <c r="J24">
        <v>0</v>
      </c>
      <c r="K24" s="13">
        <f t="shared" si="2"/>
        <v>74000</v>
      </c>
    </row>
    <row r="25" spans="2:11" ht="14.4" x14ac:dyDescent="0.3">
      <c r="B25" s="17"/>
      <c r="C25" s="18" t="s">
        <v>31</v>
      </c>
      <c r="D25" s="15">
        <v>33000</v>
      </c>
      <c r="E25" s="15">
        <v>33000</v>
      </c>
      <c r="F25" s="16">
        <f t="shared" si="1"/>
        <v>66000</v>
      </c>
      <c r="G25" s="16"/>
      <c r="H25" s="15">
        <v>4169.99</v>
      </c>
      <c r="I25" s="15">
        <v>4169.99</v>
      </c>
      <c r="J25" s="15">
        <v>4169.99</v>
      </c>
      <c r="K25" s="13">
        <f t="shared" si="2"/>
        <v>61830.01</v>
      </c>
    </row>
    <row r="26" spans="2:11" ht="14.4" x14ac:dyDescent="0.3">
      <c r="B26" s="17"/>
      <c r="C26" s="18" t="s">
        <v>32</v>
      </c>
      <c r="D26" s="19"/>
      <c r="E26" s="19"/>
      <c r="F26" s="16">
        <f t="shared" si="1"/>
        <v>0</v>
      </c>
      <c r="G26" s="16"/>
      <c r="H26" s="19"/>
      <c r="I26" s="19"/>
      <c r="J26" s="19"/>
      <c r="K26" s="13">
        <f t="shared" si="2"/>
        <v>0</v>
      </c>
    </row>
    <row r="27" spans="2:11" ht="12" x14ac:dyDescent="0.2">
      <c r="B27" s="11" t="s">
        <v>33</v>
      </c>
      <c r="C27" s="12"/>
      <c r="D27" s="13">
        <f>SUM(D28:D36)</f>
        <v>2085134</v>
      </c>
      <c r="E27" s="13">
        <f>SUM(E28:E36)</f>
        <v>598017.18999999994</v>
      </c>
      <c r="F27" s="13">
        <f t="shared" si="1"/>
        <v>2683151.19</v>
      </c>
      <c r="G27" s="13"/>
      <c r="H27" s="13">
        <f>SUM(H28:H36)</f>
        <v>529789.13</v>
      </c>
      <c r="I27" s="13">
        <f t="shared" ref="I27:J27" si="4">SUM(I28:I36)</f>
        <v>529789.13</v>
      </c>
      <c r="J27" s="13">
        <f t="shared" si="4"/>
        <v>529789.13</v>
      </c>
      <c r="K27" s="13">
        <f t="shared" si="2"/>
        <v>2153362.06</v>
      </c>
    </row>
    <row r="28" spans="2:11" ht="14.4" x14ac:dyDescent="0.3">
      <c r="B28" s="17"/>
      <c r="C28" s="18" t="s">
        <v>34</v>
      </c>
      <c r="D28" s="19">
        <v>416666</v>
      </c>
      <c r="E28" s="19">
        <v>103512.5</v>
      </c>
      <c r="F28" s="16">
        <f t="shared" si="1"/>
        <v>520178.5</v>
      </c>
      <c r="G28" s="16"/>
      <c r="H28" s="19">
        <v>177907.97</v>
      </c>
      <c r="I28" s="19">
        <v>177907.97</v>
      </c>
      <c r="J28" s="19">
        <v>177907.97</v>
      </c>
      <c r="K28" s="13">
        <f t="shared" si="2"/>
        <v>342270.53</v>
      </c>
    </row>
    <row r="29" spans="2:11" ht="14.4" x14ac:dyDescent="0.3">
      <c r="B29" s="17"/>
      <c r="C29" s="18" t="s">
        <v>35</v>
      </c>
      <c r="D29" s="19">
        <v>67500</v>
      </c>
      <c r="E29" s="19">
        <v>12760</v>
      </c>
      <c r="F29" s="16">
        <f t="shared" si="1"/>
        <v>80260</v>
      </c>
      <c r="G29" s="16"/>
      <c r="H29" s="19">
        <v>12760</v>
      </c>
      <c r="I29" s="19">
        <v>12760</v>
      </c>
      <c r="J29" s="19">
        <v>12760</v>
      </c>
      <c r="K29" s="13">
        <f t="shared" si="2"/>
        <v>67500</v>
      </c>
    </row>
    <row r="30" spans="2:11" ht="14.4" x14ac:dyDescent="0.3">
      <c r="B30" s="17"/>
      <c r="C30" s="18" t="s">
        <v>36</v>
      </c>
      <c r="D30" s="19">
        <v>547022.18999999994</v>
      </c>
      <c r="E30" s="19">
        <v>47024</v>
      </c>
      <c r="F30" s="16">
        <f t="shared" si="1"/>
        <v>594046.18999999994</v>
      </c>
      <c r="G30" s="16"/>
      <c r="H30" s="19">
        <v>106333.89</v>
      </c>
      <c r="I30" s="19">
        <v>106333.89</v>
      </c>
      <c r="J30" s="19">
        <v>106333.89</v>
      </c>
      <c r="K30" s="13">
        <f t="shared" si="2"/>
        <v>487712.29999999993</v>
      </c>
    </row>
    <row r="31" spans="2:11" ht="14.4" x14ac:dyDescent="0.3">
      <c r="B31" s="17"/>
      <c r="C31" s="18" t="s">
        <v>37</v>
      </c>
      <c r="D31" s="19">
        <v>37000</v>
      </c>
      <c r="E31" s="19">
        <v>29000</v>
      </c>
      <c r="F31" s="16">
        <f t="shared" si="1"/>
        <v>66000</v>
      </c>
      <c r="G31" s="16"/>
      <c r="H31" s="19">
        <v>38413.019999999997</v>
      </c>
      <c r="I31" s="19">
        <v>38413.019999999997</v>
      </c>
      <c r="J31" s="19">
        <v>38413.019999999997</v>
      </c>
      <c r="K31" s="13">
        <f t="shared" si="2"/>
        <v>27586.980000000003</v>
      </c>
    </row>
    <row r="32" spans="2:11" ht="14.4" x14ac:dyDescent="0.3">
      <c r="B32" s="17"/>
      <c r="C32" s="18" t="s">
        <v>38</v>
      </c>
      <c r="D32" s="19">
        <v>319549</v>
      </c>
      <c r="E32" s="19">
        <v>85902</v>
      </c>
      <c r="F32" s="16">
        <f t="shared" si="1"/>
        <v>405451</v>
      </c>
      <c r="G32" s="16"/>
      <c r="H32" s="19">
        <v>48200.78</v>
      </c>
      <c r="I32" s="19">
        <v>48200.78</v>
      </c>
      <c r="J32" s="19">
        <v>48200.78</v>
      </c>
      <c r="K32" s="13">
        <f t="shared" si="2"/>
        <v>357250.22</v>
      </c>
    </row>
    <row r="33" spans="1:12" ht="14.4" x14ac:dyDescent="0.3">
      <c r="B33" s="17"/>
      <c r="C33" s="18" t="s">
        <v>39</v>
      </c>
      <c r="D33" s="19">
        <v>84000</v>
      </c>
      <c r="E33" s="19">
        <v>84000</v>
      </c>
      <c r="F33" s="16">
        <f t="shared" si="1"/>
        <v>168000</v>
      </c>
      <c r="G33" s="16"/>
      <c r="H33" s="20">
        <v>0</v>
      </c>
      <c r="I33" s="20">
        <v>0</v>
      </c>
      <c r="J33" s="20">
        <v>0</v>
      </c>
      <c r="K33" s="13">
        <f t="shared" si="2"/>
        <v>168000</v>
      </c>
    </row>
    <row r="34" spans="1:12" ht="14.4" x14ac:dyDescent="0.3">
      <c r="B34" s="17"/>
      <c r="C34" s="18" t="s">
        <v>40</v>
      </c>
      <c r="D34" s="19">
        <v>134001</v>
      </c>
      <c r="E34" s="19">
        <v>46776.5</v>
      </c>
      <c r="F34" s="16">
        <f t="shared" si="1"/>
        <v>180777.5</v>
      </c>
      <c r="G34" s="16"/>
      <c r="H34" s="19">
        <v>23872.68</v>
      </c>
      <c r="I34" s="19">
        <v>23872.68</v>
      </c>
      <c r="J34" s="19">
        <v>23872.68</v>
      </c>
      <c r="K34" s="13">
        <f t="shared" si="2"/>
        <v>156904.82</v>
      </c>
    </row>
    <row r="35" spans="1:12" ht="14.4" x14ac:dyDescent="0.3">
      <c r="B35" s="17"/>
      <c r="C35" s="18" t="s">
        <v>41</v>
      </c>
      <c r="D35" s="19">
        <v>71500</v>
      </c>
      <c r="E35" s="19">
        <v>55360</v>
      </c>
      <c r="F35" s="16">
        <f t="shared" si="1"/>
        <v>126860</v>
      </c>
      <c r="G35" s="16"/>
      <c r="H35" s="19">
        <v>48731.4</v>
      </c>
      <c r="I35" s="19">
        <v>48731.4</v>
      </c>
      <c r="J35" s="19">
        <v>48731.4</v>
      </c>
      <c r="K35" s="13">
        <f t="shared" si="2"/>
        <v>78128.600000000006</v>
      </c>
    </row>
    <row r="36" spans="1:12" ht="14.4" x14ac:dyDescent="0.3">
      <c r="B36" s="17"/>
      <c r="C36" s="18" t="s">
        <v>42</v>
      </c>
      <c r="D36" s="19">
        <v>407895.81</v>
      </c>
      <c r="E36" s="19">
        <v>133682.19</v>
      </c>
      <c r="F36" s="16">
        <f t="shared" si="1"/>
        <v>541578</v>
      </c>
      <c r="G36" s="16"/>
      <c r="H36" s="19">
        <v>73569.39</v>
      </c>
      <c r="I36" s="19">
        <v>73569.39</v>
      </c>
      <c r="J36" s="19">
        <v>73569.39</v>
      </c>
      <c r="K36" s="13">
        <f t="shared" si="2"/>
        <v>468008.61</v>
      </c>
    </row>
    <row r="37" spans="1:12" ht="12" x14ac:dyDescent="0.2">
      <c r="B37" s="11" t="s">
        <v>43</v>
      </c>
      <c r="C37" s="12"/>
      <c r="D37" s="13">
        <f>SUM(D38:D38)</f>
        <v>0</v>
      </c>
      <c r="E37" s="13">
        <f>SUM(E38:E38)</f>
        <v>134636</v>
      </c>
      <c r="F37" s="13">
        <f t="shared" si="1"/>
        <v>134636</v>
      </c>
      <c r="G37" s="13"/>
      <c r="H37" s="13">
        <f>SUM(H38:H38)</f>
        <v>97980.65</v>
      </c>
      <c r="I37" s="13">
        <f>SUM(I38:I38)</f>
        <v>97980.65</v>
      </c>
      <c r="J37" s="13">
        <f>SUM(J38:J38)</f>
        <v>97980.65</v>
      </c>
      <c r="K37" s="13">
        <f t="shared" si="2"/>
        <v>36655.350000000006</v>
      </c>
    </row>
    <row r="38" spans="1:12" ht="14.4" x14ac:dyDescent="0.3">
      <c r="B38" s="17"/>
      <c r="C38" s="18" t="s">
        <v>44</v>
      </c>
      <c r="D38" s="20">
        <v>0</v>
      </c>
      <c r="E38" s="19">
        <v>134636</v>
      </c>
      <c r="F38" s="16">
        <f t="shared" si="1"/>
        <v>134636</v>
      </c>
      <c r="G38" s="16"/>
      <c r="H38" s="19">
        <v>97980.65</v>
      </c>
      <c r="I38" s="19">
        <v>97980.65</v>
      </c>
      <c r="J38" s="19">
        <v>97980.65</v>
      </c>
      <c r="K38" s="13">
        <f t="shared" si="2"/>
        <v>36655.350000000006</v>
      </c>
    </row>
    <row r="39" spans="1:12" ht="12" x14ac:dyDescent="0.2">
      <c r="B39" s="11" t="s">
        <v>45</v>
      </c>
      <c r="C39" s="12"/>
      <c r="D39" s="13">
        <f>SUM(D40:D43)</f>
        <v>762542</v>
      </c>
      <c r="E39" s="13">
        <f>SUM(E40:E43)</f>
        <v>1109024.22</v>
      </c>
      <c r="F39" s="13">
        <f t="shared" si="1"/>
        <v>1871566.22</v>
      </c>
      <c r="G39" s="13"/>
      <c r="H39" s="13">
        <f>SUM(H40:H43)</f>
        <v>874836.89</v>
      </c>
      <c r="I39" s="13">
        <f>SUM(I40:I43)</f>
        <v>874836.89</v>
      </c>
      <c r="J39" s="13">
        <f>SUM(J40:J43)</f>
        <v>874836.89</v>
      </c>
      <c r="K39" s="13">
        <f t="shared" si="2"/>
        <v>996729.33</v>
      </c>
    </row>
    <row r="40" spans="1:12" ht="14.4" x14ac:dyDescent="0.3">
      <c r="B40" s="17"/>
      <c r="C40" s="18" t="s">
        <v>46</v>
      </c>
      <c r="D40" s="19">
        <v>762542</v>
      </c>
      <c r="E40" s="19">
        <v>166130.22</v>
      </c>
      <c r="F40" s="16">
        <f t="shared" si="1"/>
        <v>928672.22</v>
      </c>
      <c r="G40" s="16"/>
      <c r="H40" s="20">
        <v>0</v>
      </c>
      <c r="I40" s="20">
        <v>0</v>
      </c>
      <c r="J40" s="20">
        <v>0</v>
      </c>
      <c r="K40" s="13">
        <f t="shared" si="2"/>
        <v>928672.22</v>
      </c>
    </row>
    <row r="41" spans="1:12" ht="14.4" x14ac:dyDescent="0.3">
      <c r="B41" s="17"/>
      <c r="C41" s="18" t="s">
        <v>47</v>
      </c>
      <c r="D41" s="20">
        <v>0</v>
      </c>
      <c r="E41" s="19">
        <v>61944</v>
      </c>
      <c r="F41" s="16">
        <f t="shared" si="1"/>
        <v>61944</v>
      </c>
      <c r="G41" s="16"/>
      <c r="H41" s="20">
        <v>0</v>
      </c>
      <c r="I41" s="20">
        <v>0</v>
      </c>
      <c r="J41" s="20">
        <v>0</v>
      </c>
      <c r="K41" s="13">
        <f t="shared" si="2"/>
        <v>61944</v>
      </c>
    </row>
    <row r="42" spans="1:12" ht="14.4" x14ac:dyDescent="0.3">
      <c r="B42" s="17"/>
      <c r="C42" s="18" t="s">
        <v>48</v>
      </c>
      <c r="D42" s="20">
        <v>0</v>
      </c>
      <c r="E42" s="19">
        <v>500000</v>
      </c>
      <c r="F42" s="16">
        <f t="shared" si="1"/>
        <v>500000</v>
      </c>
      <c r="G42" s="16"/>
      <c r="H42" s="19">
        <v>493886.89</v>
      </c>
      <c r="I42" s="19">
        <v>493886.89</v>
      </c>
      <c r="J42" s="19">
        <v>493886.89</v>
      </c>
      <c r="K42" s="13">
        <f t="shared" si="2"/>
        <v>6113.109999999986</v>
      </c>
    </row>
    <row r="43" spans="1:12" ht="14.4" x14ac:dyDescent="0.3">
      <c r="B43" s="17"/>
      <c r="C43" s="18" t="s">
        <v>49</v>
      </c>
      <c r="D43" s="20">
        <v>0</v>
      </c>
      <c r="E43" s="19">
        <v>380950</v>
      </c>
      <c r="F43" s="16">
        <f t="shared" si="1"/>
        <v>380950</v>
      </c>
      <c r="G43" s="16"/>
      <c r="H43" s="19">
        <v>380950</v>
      </c>
      <c r="I43" s="19">
        <v>380950</v>
      </c>
      <c r="J43" s="19">
        <v>380950</v>
      </c>
      <c r="K43" s="13">
        <f t="shared" si="2"/>
        <v>0</v>
      </c>
    </row>
    <row r="44" spans="1:12" s="25" customFormat="1" ht="14.4" x14ac:dyDescent="0.3">
      <c r="A44" s="21"/>
      <c r="B44" s="22" t="s">
        <v>50</v>
      </c>
      <c r="C44" s="23"/>
      <c r="D44" s="24">
        <f>D45</f>
        <v>0</v>
      </c>
      <c r="E44" s="24">
        <f t="shared" ref="E44" si="5">E45</f>
        <v>18985700.379999999</v>
      </c>
      <c r="F44" s="24">
        <f>E44+D44</f>
        <v>18985700.379999999</v>
      </c>
      <c r="G44" s="13"/>
      <c r="H44" s="13">
        <f>SUM(H45)</f>
        <v>4715132.01</v>
      </c>
      <c r="I44" s="13">
        <f t="shared" ref="I44:J44" si="6">SUM(I45)</f>
        <v>4715132.01</v>
      </c>
      <c r="J44" s="13">
        <f t="shared" si="6"/>
        <v>4715132.01</v>
      </c>
      <c r="K44" s="13">
        <f t="shared" si="2"/>
        <v>14270568.369999999</v>
      </c>
      <c r="L44" s="21"/>
    </row>
    <row r="45" spans="1:12" ht="14.4" x14ac:dyDescent="0.3">
      <c r="B45" s="17"/>
      <c r="C45" s="18" t="s">
        <v>51</v>
      </c>
      <c r="D45" s="20">
        <v>0</v>
      </c>
      <c r="E45" s="19">
        <v>18985700.379999999</v>
      </c>
      <c r="F45" s="16">
        <f t="shared" si="1"/>
        <v>18985700.379999999</v>
      </c>
      <c r="G45" s="16"/>
      <c r="H45" s="19">
        <v>4715132.01</v>
      </c>
      <c r="I45" s="19">
        <v>4715132.01</v>
      </c>
      <c r="J45" s="19">
        <v>4715132.01</v>
      </c>
      <c r="K45" s="13">
        <f t="shared" si="2"/>
        <v>14270568.369999999</v>
      </c>
    </row>
    <row r="46" spans="1:12" s="25" customFormat="1" ht="14.4" x14ac:dyDescent="0.3">
      <c r="A46" s="21"/>
      <c r="B46" s="22" t="s">
        <v>52</v>
      </c>
      <c r="C46" s="23"/>
      <c r="D46" s="26">
        <f>D47</f>
        <v>303282.7</v>
      </c>
      <c r="E46" s="26">
        <f>E47</f>
        <v>2065.7199999999998</v>
      </c>
      <c r="F46" s="13">
        <f>E46+D46</f>
        <v>305348.42</v>
      </c>
      <c r="G46" s="13"/>
      <c r="H46" s="13">
        <f>SUM(H47)</f>
        <v>0</v>
      </c>
      <c r="I46" s="13">
        <f t="shared" ref="I46:J46" si="7">SUM(I47)</f>
        <v>0</v>
      </c>
      <c r="J46" s="13">
        <f t="shared" si="7"/>
        <v>0</v>
      </c>
      <c r="K46" s="13">
        <f t="shared" si="2"/>
        <v>305348.42</v>
      </c>
      <c r="L46" s="21"/>
    </row>
    <row r="47" spans="1:12" ht="14.4" x14ac:dyDescent="0.3">
      <c r="B47" s="18" t="s">
        <v>53</v>
      </c>
      <c r="C47" s="18"/>
      <c r="D47" s="19">
        <v>303282.7</v>
      </c>
      <c r="E47" s="19">
        <v>2065.7199999999998</v>
      </c>
      <c r="F47" s="16">
        <f t="shared" si="1"/>
        <v>305348.42</v>
      </c>
      <c r="G47" s="16"/>
      <c r="H47" s="27">
        <f t="shared" ref="H47:J47" si="8">SUM(H48:H54)</f>
        <v>0</v>
      </c>
      <c r="I47" s="27">
        <f t="shared" si="8"/>
        <v>0</v>
      </c>
      <c r="J47" s="27">
        <f t="shared" si="8"/>
        <v>0</v>
      </c>
      <c r="K47" s="13">
        <f t="shared" si="2"/>
        <v>305348.42</v>
      </c>
    </row>
    <row r="48" spans="1:12" ht="14.4" x14ac:dyDescent="0.3">
      <c r="B48" s="17"/>
      <c r="C48" s="18"/>
      <c r="D48" s="20"/>
      <c r="E48" s="19"/>
      <c r="F48" s="16"/>
      <c r="G48" s="16"/>
      <c r="H48" s="19"/>
      <c r="I48" s="19"/>
      <c r="J48" s="19"/>
      <c r="K48" s="13"/>
    </row>
    <row r="49" spans="1:12" ht="14.4" x14ac:dyDescent="0.3">
      <c r="B49" s="17"/>
      <c r="C49" s="18"/>
      <c r="D49" s="20"/>
      <c r="E49" s="19"/>
      <c r="F49" s="16"/>
      <c r="G49" s="16"/>
      <c r="H49" s="19"/>
      <c r="I49" s="19"/>
      <c r="J49" s="19"/>
      <c r="K49" s="13"/>
    </row>
    <row r="50" spans="1:12" ht="14.4" x14ac:dyDescent="0.3">
      <c r="B50" s="17"/>
      <c r="C50" s="18"/>
      <c r="D50" s="20"/>
      <c r="E50" s="19"/>
      <c r="F50" s="16"/>
      <c r="G50" s="16"/>
      <c r="H50" s="19"/>
      <c r="I50" s="19"/>
      <c r="J50" s="19"/>
      <c r="K50" s="13"/>
    </row>
    <row r="51" spans="1:12" ht="14.4" x14ac:dyDescent="0.3">
      <c r="B51" s="17"/>
      <c r="C51" s="18"/>
      <c r="D51" s="20"/>
      <c r="E51" s="19"/>
      <c r="F51" s="16"/>
      <c r="G51" s="16"/>
      <c r="H51" s="19"/>
      <c r="I51" s="19"/>
      <c r="J51" s="19"/>
      <c r="K51" s="13"/>
    </row>
    <row r="52" spans="1:12" ht="14.4" x14ac:dyDescent="0.3">
      <c r="B52" s="17"/>
      <c r="C52" s="18"/>
      <c r="D52" s="20"/>
      <c r="E52" s="19"/>
      <c r="F52" s="16"/>
      <c r="G52" s="16"/>
      <c r="H52" s="19"/>
      <c r="I52" s="19"/>
      <c r="J52" s="19"/>
      <c r="K52" s="13"/>
    </row>
    <row r="53" spans="1:12" ht="14.4" x14ac:dyDescent="0.3">
      <c r="B53" s="17"/>
      <c r="C53" s="18"/>
      <c r="D53" s="20"/>
      <c r="E53" s="19"/>
      <c r="F53" s="16"/>
      <c r="G53" s="16"/>
      <c r="H53" s="19"/>
      <c r="I53" s="19"/>
      <c r="J53" s="19"/>
      <c r="K53" s="13"/>
    </row>
    <row r="54" spans="1:12" ht="14.4" x14ac:dyDescent="0.3">
      <c r="B54" s="17"/>
      <c r="C54" s="18"/>
      <c r="D54" s="20"/>
      <c r="E54" s="19"/>
      <c r="F54" s="16"/>
      <c r="G54" s="16"/>
      <c r="H54" s="19"/>
      <c r="I54" s="19"/>
      <c r="J54" s="19"/>
      <c r="K54" s="13"/>
    </row>
    <row r="55" spans="1:12" ht="14.4" x14ac:dyDescent="0.3">
      <c r="B55" s="17"/>
      <c r="C55" s="18"/>
      <c r="D55" s="20"/>
      <c r="E55" s="19"/>
      <c r="F55" s="16"/>
      <c r="G55" s="16"/>
      <c r="H55" s="19"/>
      <c r="I55" s="19"/>
      <c r="J55" s="19"/>
      <c r="K55" s="13"/>
    </row>
    <row r="56" spans="1:12" ht="14.4" x14ac:dyDescent="0.3">
      <c r="B56" s="17"/>
      <c r="C56" s="18"/>
      <c r="D56" s="20"/>
      <c r="E56" s="19"/>
      <c r="F56" s="16"/>
      <c r="G56" s="16"/>
      <c r="H56" s="19"/>
      <c r="I56" s="19"/>
      <c r="J56" s="19"/>
      <c r="K56" s="13"/>
    </row>
    <row r="57" spans="1:12" ht="14.4" x14ac:dyDescent="0.3">
      <c r="B57" s="17"/>
      <c r="C57" s="18"/>
      <c r="D57" s="20"/>
      <c r="E57" s="19"/>
      <c r="F57" s="16"/>
      <c r="G57" s="16"/>
      <c r="H57" s="19"/>
      <c r="I57" s="19"/>
      <c r="J57" s="19"/>
      <c r="K57" s="13"/>
    </row>
    <row r="58" spans="1:12" ht="14.4" x14ac:dyDescent="0.3">
      <c r="B58" s="17"/>
      <c r="C58" s="18"/>
      <c r="D58" s="20"/>
      <c r="E58" s="19"/>
      <c r="F58" s="16"/>
      <c r="G58" s="16"/>
      <c r="H58" s="19"/>
      <c r="I58" s="19"/>
      <c r="J58" s="19"/>
      <c r="K58" s="13"/>
    </row>
    <row r="59" spans="1:12" ht="14.4" x14ac:dyDescent="0.3">
      <c r="B59" s="17"/>
      <c r="C59" s="18"/>
      <c r="D59" s="20"/>
      <c r="E59" s="19"/>
      <c r="F59" s="16"/>
      <c r="G59" s="16"/>
      <c r="H59" s="19"/>
      <c r="I59" s="19"/>
      <c r="J59" s="19"/>
      <c r="K59" s="13"/>
    </row>
    <row r="60" spans="1:12" s="25" customFormat="1" ht="12" x14ac:dyDescent="0.25">
      <c r="A60" s="21"/>
      <c r="B60" s="28"/>
      <c r="C60" s="29" t="s">
        <v>54</v>
      </c>
      <c r="D60" s="30">
        <f>+D10+D17+D27+D37+D39+D44+D46</f>
        <v>12378915.699999999</v>
      </c>
      <c r="E60" s="30">
        <f>+E10+E17+E27+E37+E39+E44+E46</f>
        <v>23814683.319999997</v>
      </c>
      <c r="F60" s="30">
        <f>+F10+F17+F27+F37+F39+F44+F46</f>
        <v>36193599.019999996</v>
      </c>
      <c r="G60" s="30">
        <f>+G10+G17+G27+G37+G39+G44+G46</f>
        <v>0</v>
      </c>
      <c r="H60" s="30">
        <f>+H10+H17+H27+H37+H39+H44+H46</f>
        <v>10233138.73</v>
      </c>
      <c r="I60" s="30">
        <f t="shared" ref="I60:J60" si="9">+I10+I17+I27+I37+I39+I44+I46</f>
        <v>10233138.73</v>
      </c>
      <c r="J60" s="30">
        <f t="shared" si="9"/>
        <v>10233138.73</v>
      </c>
      <c r="K60" s="30">
        <f>F60-I60</f>
        <v>25960460.289999995</v>
      </c>
      <c r="L60" s="21"/>
    </row>
    <row r="62" spans="1:12" x14ac:dyDescent="0.2">
      <c r="B62" s="31" t="s">
        <v>55</v>
      </c>
      <c r="F62" s="32"/>
      <c r="G62" s="32"/>
      <c r="H62" s="32"/>
      <c r="I62" s="32"/>
      <c r="J62" s="32"/>
      <c r="K62" s="32"/>
    </row>
    <row r="64" spans="1:12" x14ac:dyDescent="0.2">
      <c r="D64" s="32" t="str">
        <f>IF(D61=[1]CAdmon!D37," ","ERROR")</f>
        <v xml:space="preserve"> </v>
      </c>
      <c r="E64" s="32" t="str">
        <f>IF(E61=[1]CAdmon!E37," ","ERROR")</f>
        <v xml:space="preserve"> </v>
      </c>
      <c r="F64" s="32" t="str">
        <f>IF(F61=[1]CAdmon!F37," ","ERROR")</f>
        <v xml:space="preserve"> </v>
      </c>
      <c r="G64" s="32"/>
      <c r="H64" s="32" t="str">
        <f>IF(H61=[1]CAdmon!H37," ","ERROR")</f>
        <v xml:space="preserve"> </v>
      </c>
      <c r="I64" s="32"/>
      <c r="J64" s="32" t="str">
        <f>IF(J61=[1]CAdmon!J37," ","ERROR")</f>
        <v xml:space="preserve"> </v>
      </c>
      <c r="K64" s="32" t="str">
        <f>IF(K61=[1]CAdmon!K37," ","ERROR")</f>
        <v xml:space="preserve"> </v>
      </c>
    </row>
    <row r="65" spans="3:11" x14ac:dyDescent="0.2">
      <c r="C65" s="33"/>
    </row>
    <row r="66" spans="3:11" x14ac:dyDescent="0.2">
      <c r="C66" s="34" t="s">
        <v>56</v>
      </c>
      <c r="F66" s="35" t="s">
        <v>57</v>
      </c>
      <c r="G66" s="35"/>
      <c r="H66" s="35"/>
      <c r="I66" s="35"/>
      <c r="J66" s="35"/>
      <c r="K66" s="35"/>
    </row>
    <row r="67" spans="3:11" x14ac:dyDescent="0.2">
      <c r="C67" s="34" t="s">
        <v>58</v>
      </c>
      <c r="F67" s="36" t="s">
        <v>59</v>
      </c>
      <c r="G67" s="36"/>
      <c r="H67" s="36"/>
      <c r="I67" s="36"/>
      <c r="J67" s="36"/>
      <c r="K67" s="36"/>
    </row>
  </sheetData>
  <mergeCells count="13">
    <mergeCell ref="F67:K67"/>
    <mergeCell ref="B10:C10"/>
    <mergeCell ref="B17:C17"/>
    <mergeCell ref="B27:C27"/>
    <mergeCell ref="B37:C37"/>
    <mergeCell ref="B39:C39"/>
    <mergeCell ref="F66:K66"/>
    <mergeCell ref="B1:K1"/>
    <mergeCell ref="B2:K2"/>
    <mergeCell ref="B3:K3"/>
    <mergeCell ref="B7:C9"/>
    <mergeCell ref="D7:J7"/>
    <mergeCell ref="K7:K8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2017-07-20T17:00:39Z</dcterms:created>
  <dcterms:modified xsi:type="dcterms:W3CDTF">2017-07-20T17:01:27Z</dcterms:modified>
</cp:coreProperties>
</file>